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ilkerkaraca/Desktop/FIN415/"/>
    </mc:Choice>
  </mc:AlternateContent>
  <xr:revisionPtr revIDLastSave="0" documentId="13_ncr:1_{6685076F-ADFD-2440-944C-F76DCB060276}" xr6:coauthVersionLast="45" xr6:coauthVersionMax="45" xr10:uidLastSave="{00000000-0000-0000-0000-000000000000}"/>
  <bookViews>
    <workbookView xWindow="1560" yWindow="460" windowWidth="27240" windowHeight="16420" xr2:uid="{ABEBD326-9276-C949-A8CC-9318FB59CCD6}"/>
  </bookViews>
  <sheets>
    <sheet name="9.15 Ans." sheetId="1" r:id="rId1"/>
  </sheets>
  <definedNames>
    <definedName name="GVKey">"companies=007435-01"</definedName>
    <definedName name="ListOffset" hidden="1">1</definedName>
    <definedName name="Set">" "</definedName>
    <definedName name="SPErrors">"NoErrors"</definedName>
    <definedName name="SPTemplateType">"SingleTicker"</definedName>
    <definedName name="SPWS_WBID">"69975D64-48F2-11D4-9F02-9150DCAB963E"</definedName>
    <definedName name="Ticker">"MW"</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50" i="1" l="1"/>
  <c r="F50" i="1"/>
  <c r="G50" i="1"/>
  <c r="H50" i="1"/>
  <c r="D50" i="1"/>
  <c r="D23" i="1"/>
  <c r="E23" i="1"/>
  <c r="F23" i="1"/>
  <c r="G23" i="1"/>
  <c r="H23" i="1"/>
  <c r="C23" i="1"/>
  <c r="D51" i="1" l="1"/>
  <c r="H55" i="1" l="1"/>
  <c r="G55" i="1"/>
  <c r="G56" i="1" s="1"/>
  <c r="F55" i="1"/>
  <c r="F56" i="1" s="1"/>
  <c r="E55" i="1"/>
  <c r="D55" i="1"/>
  <c r="C55" i="1"/>
  <c r="H54" i="1"/>
  <c r="G54" i="1"/>
  <c r="F54" i="1"/>
  <c r="E54" i="1"/>
  <c r="D54" i="1"/>
  <c r="H53" i="1"/>
  <c r="G53" i="1"/>
  <c r="F53" i="1"/>
  <c r="E53" i="1"/>
  <c r="D53" i="1"/>
  <c r="H51" i="1"/>
  <c r="G51" i="1"/>
  <c r="F51" i="1"/>
  <c r="E51" i="1"/>
  <c r="D52" i="1"/>
  <c r="G52" i="1"/>
  <c r="F52" i="1"/>
  <c r="E52" i="1"/>
  <c r="H52" i="1" l="1"/>
  <c r="H57" i="1" s="1"/>
  <c r="F57" i="1"/>
  <c r="D56" i="1"/>
  <c r="D57" i="1" s="1"/>
  <c r="H56" i="1"/>
  <c r="E56" i="1"/>
  <c r="E57" i="1" s="1"/>
  <c r="G57" i="1"/>
</calcChain>
</file>

<file path=xl/sharedStrings.xml><?xml version="1.0" encoding="utf-8"?>
<sst xmlns="http://schemas.openxmlformats.org/spreadsheetml/2006/main" count="74" uniqueCount="68">
  <si>
    <t>In early 2018, Integrated Communications, Ltd. was interested in acquiring Fractal Antenna Systems, Inc., a privately held company producing compact antennae.  As a first step in deciding what price to bid for Fractal, Integrated's finance department has prepared a five-year financial projection for the company assuming an acquisition.  Use this projection and Fractal's 2017 actual financial figures to answer the questions below.</t>
  </si>
  <si>
    <t>a.</t>
  </si>
  <si>
    <t>Estimate Fractal's free cash flow from 2018 through 2022.</t>
  </si>
  <si>
    <t>See projections below financial statements.</t>
  </si>
  <si>
    <t>b.</t>
  </si>
  <si>
    <t xml:space="preserve">Estimate the present value of Fractal's free cash flow for the years 2018 to 2022.  Integrated's WACC is 8.0 percent.  Fractal's WACC is 11.5 percent, and the average of the two companies' WACCs, weighted by sales, is 8.2 percent.  </t>
  </si>
  <si>
    <t>Present value of free cash flows</t>
  </si>
  <si>
    <t>c.</t>
  </si>
  <si>
    <t>Estimate Fractal's firm value at the end of 2017 under each of the following terminal value scenarios:</t>
  </si>
  <si>
    <t xml:space="preserve">     i. Projected book value of assets at the end of 2022</t>
  </si>
  <si>
    <t xml:space="preserve">     ii. Perpetual growth in free cash flow at 4% per year after 2022</t>
  </si>
  <si>
    <t xml:space="preserve">     iii. Equity is worth 15 times after-tax earnings and debt is worth book value</t>
  </si>
  <si>
    <t>d.</t>
  </si>
  <si>
    <t>Assuming Fractal has 60 million shares outstanding, what is the maximum price per share Integrated should pay to acquire Fractal's equity in each of the three scenarios?</t>
  </si>
  <si>
    <t>i.
Book value</t>
  </si>
  <si>
    <t>ii.
Perpetual growth</t>
  </si>
  <si>
    <t>iii.
Earnings multiple</t>
  </si>
  <si>
    <t>e.</t>
  </si>
  <si>
    <t>Which of the three estimated maximum acquisition prices in question (i) above do you think is least reliable?</t>
  </si>
  <si>
    <t>Terminal value in 2022</t>
  </si>
  <si>
    <t>PV of terminal value</t>
  </si>
  <si>
    <t>Estimated firm value</t>
  </si>
  <si>
    <t>FRACTAL ANTENNA SYSTEMS INC.</t>
  </si>
  <si>
    <t>Value of existing interest-bearing debt</t>
  </si>
  <si>
    <t>INCOME STATEMENT ($ millions)</t>
  </si>
  <si>
    <t>Value of equity</t>
  </si>
  <si>
    <t>Actual</t>
  </si>
  <si>
    <t>Forecast</t>
  </si>
  <si>
    <t>Shares outstanding</t>
  </si>
  <si>
    <t>Estimated value per share</t>
  </si>
  <si>
    <t>Net sales</t>
  </si>
  <si>
    <t>Cost of sales</t>
  </si>
  <si>
    <t xml:space="preserve">  Gross income</t>
  </si>
  <si>
    <t>Depreciation</t>
  </si>
  <si>
    <t>Interest expense</t>
  </si>
  <si>
    <t>Operating expenses</t>
  </si>
  <si>
    <t xml:space="preserve">  Net income before tax</t>
  </si>
  <si>
    <t>Provision for taxes</t>
  </si>
  <si>
    <t xml:space="preserve">  Net income after tax</t>
  </si>
  <si>
    <t>BALANCE SHEET ($ millions)</t>
  </si>
  <si>
    <t>Cash and securities</t>
  </si>
  <si>
    <t>Accounts receivable</t>
  </si>
  <si>
    <t>Inventory</t>
  </si>
  <si>
    <t>Other current assets</t>
  </si>
  <si>
    <t xml:space="preserve">  Total current assets</t>
  </si>
  <si>
    <t>Gross property and equipment</t>
  </si>
  <si>
    <t>Accumulated depreciation</t>
  </si>
  <si>
    <t xml:space="preserve">  Net property and equipment</t>
  </si>
  <si>
    <t>Goodwill</t>
  </si>
  <si>
    <t xml:space="preserve">  Total assets</t>
  </si>
  <si>
    <t>Accounts payable</t>
  </si>
  <si>
    <t>Short-term debt</t>
  </si>
  <si>
    <t>Current portion long-term debt</t>
  </si>
  <si>
    <t>Accrued expenses</t>
  </si>
  <si>
    <t xml:space="preserve">  Total current liabilities</t>
  </si>
  <si>
    <t>Long-term debt</t>
  </si>
  <si>
    <t>Deferred taxes</t>
  </si>
  <si>
    <t>Shareholders' equity</t>
  </si>
  <si>
    <t xml:space="preserve">  Total liabilities and equity</t>
  </si>
  <si>
    <t>Earnings before interest and taxes</t>
  </si>
  <si>
    <t>Tax rate</t>
  </si>
  <si>
    <t>EBIT(1-tax rate)</t>
  </si>
  <si>
    <t>Capital expenditures</t>
  </si>
  <si>
    <t>Working capital</t>
  </si>
  <si>
    <t>Change in working capital</t>
  </si>
  <si>
    <t>Free cash flow</t>
  </si>
  <si>
    <t>Chapter 9 Problem 15 (In-class exercise)</t>
  </si>
  <si>
    <t>EBIT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</si>
</sst>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_(* #,##0.000_);_(* \(#,##0.000\);_(* &quot;-&quot;??_);_(@_)"/>
    <numFmt numFmtId="165" formatCode="_(* #,##0_);_(* \(#,##0\);_(* &quot;-&quot;??_);_(@_)"/>
    <numFmt numFmtId="166" formatCode="_(&quot;$&quot;* #,##0_);_(&quot;$&quot;* \(#,##0\);_(&quot;$&quot;* &quot;-&quot;??_);_(@_)"/>
    <numFmt numFmtId="167" formatCode="0.0%"/>
  </numFmts>
  <fonts count="6" x14ac:knownFonts="1">
    <font>
      <sz val="10"/>
      <name val="Arial"/>
    </font>
    <font>
      <b/>
      <sz val="14"/>
      <name val="Times New Roman"/>
      <family val="1"/>
    </font>
    <font>
      <sz val="10"/>
      <name val="Arial"/>
      <family val="2"/>
    </font>
    <font>
      <sz val="12"/>
      <name val="Times New Roman"/>
      <family val="1"/>
    </font>
    <font>
      <b/>
      <sz val="12"/>
      <name val="Times New Roman"/>
      <family val="1"/>
    </font>
    <font>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5" fillId="0" borderId="0"/>
    <xf numFmtId="44" fontId="2" fillId="0" borderId="0" applyFont="0" applyFill="0" applyBorder="0" applyAlignment="0" applyProtection="0"/>
  </cellStyleXfs>
  <cellXfs count="40">
    <xf numFmtId="0" fontId="0" fillId="0" borderId="0" xfId="0"/>
    <xf numFmtId="0" fontId="1" fillId="0" borderId="0" xfId="0" applyFont="1"/>
    <xf numFmtId="164" fontId="3" fillId="0" borderId="0" xfId="1" applyNumberFormat="1" applyFont="1"/>
    <xf numFmtId="9" fontId="3" fillId="0" borderId="0" xfId="2" applyFont="1"/>
    <xf numFmtId="0" fontId="3" fillId="0" borderId="0" xfId="0" applyFont="1"/>
    <xf numFmtId="0" fontId="3" fillId="0" borderId="0" xfId="0" applyFont="1" applyAlignment="1">
      <alignment horizontal="left" wrapText="1"/>
    </xf>
    <xf numFmtId="0" fontId="3" fillId="0" borderId="0" xfId="0" applyFont="1" applyAlignment="1">
      <alignment vertical="top"/>
    </xf>
    <xf numFmtId="0" fontId="0" fillId="0" borderId="0" xfId="0" applyAlignment="1">
      <alignment wrapText="1"/>
    </xf>
    <xf numFmtId="0" fontId="3" fillId="0" borderId="0" xfId="3" applyFont="1" applyAlignment="1">
      <alignment wrapText="1"/>
    </xf>
    <xf numFmtId="0" fontId="0" fillId="0" borderId="0" xfId="0"/>
    <xf numFmtId="0" fontId="0" fillId="0" borderId="0" xfId="0" applyAlignment="1">
      <alignment horizontal="left" wrapText="1"/>
    </xf>
    <xf numFmtId="165" fontId="3" fillId="0" borderId="0" xfId="0" applyNumberFormat="1" applyFont="1" applyAlignment="1">
      <alignment horizontal="right" vertical="top"/>
    </xf>
    <xf numFmtId="0" fontId="3" fillId="0" borderId="0" xfId="0" applyFont="1" applyAlignment="1">
      <alignment horizontal="left" wrapText="1"/>
    </xf>
    <xf numFmtId="0" fontId="4"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wrapText="1"/>
    </xf>
    <xf numFmtId="0" fontId="4" fillId="0" borderId="1" xfId="0" applyFont="1" applyBorder="1" applyAlignment="1">
      <alignment horizontal="center"/>
    </xf>
    <xf numFmtId="0" fontId="3" fillId="0" borderId="0" xfId="0" applyFont="1" applyAlignment="1">
      <alignment horizontal="left"/>
    </xf>
    <xf numFmtId="6" fontId="3" fillId="0" borderId="0" xfId="0" applyNumberFormat="1" applyFont="1" applyAlignment="1">
      <alignment horizontal="right"/>
    </xf>
    <xf numFmtId="165" fontId="3" fillId="0" borderId="1" xfId="1" applyNumberFormat="1" applyFont="1" applyBorder="1"/>
    <xf numFmtId="0" fontId="3" fillId="0" borderId="0" xfId="0" applyFont="1" applyAlignment="1">
      <alignment vertical="top" wrapText="1"/>
    </xf>
    <xf numFmtId="0" fontId="0" fillId="0" borderId="0" xfId="0" applyAlignment="1">
      <alignment wrapText="1"/>
    </xf>
    <xf numFmtId="165" fontId="3" fillId="0" borderId="0" xfId="1" applyNumberFormat="1" applyFont="1"/>
    <xf numFmtId="0" fontId="3" fillId="0" borderId="0" xfId="0" applyFont="1" applyAlignment="1">
      <alignment horizontal="left" indent="1"/>
    </xf>
    <xf numFmtId="166" fontId="3" fillId="0" borderId="0" xfId="4" applyNumberFormat="1" applyFont="1"/>
    <xf numFmtId="165" fontId="3" fillId="0" borderId="0" xfId="1" applyNumberFormat="1" applyFont="1" applyBorder="1"/>
    <xf numFmtId="165" fontId="4" fillId="2" borderId="0" xfId="0" applyNumberFormat="1" applyFont="1" applyFill="1" applyAlignment="1">
      <alignment horizontal="right" vertical="top"/>
    </xf>
    <xf numFmtId="0" fontId="3" fillId="0" borderId="2" xfId="0" applyFont="1" applyBorder="1" applyAlignment="1">
      <alignment vertical="top"/>
    </xf>
    <xf numFmtId="165" fontId="4" fillId="0" borderId="2" xfId="0" applyNumberFormat="1" applyFont="1" applyBorder="1" applyAlignment="1">
      <alignment horizontal="center" vertical="top" wrapText="1"/>
    </xf>
    <xf numFmtId="165" fontId="3" fillId="2" borderId="2" xfId="0" applyNumberFormat="1" applyFont="1" applyFill="1" applyBorder="1" applyAlignment="1">
      <alignment horizontal="right" vertical="top"/>
    </xf>
    <xf numFmtId="165" fontId="4" fillId="2" borderId="2" xfId="0" applyNumberFormat="1" applyFont="1" applyFill="1" applyBorder="1" applyAlignment="1">
      <alignment horizontal="right" vertical="top"/>
    </xf>
    <xf numFmtId="8" fontId="4" fillId="2" borderId="2" xfId="0" applyNumberFormat="1" applyFont="1" applyFill="1" applyBorder="1" applyAlignment="1">
      <alignment horizontal="right"/>
    </xf>
    <xf numFmtId="0" fontId="3" fillId="0" borderId="2" xfId="0" applyFont="1" applyBorder="1" applyAlignment="1">
      <alignment horizontal="left"/>
    </xf>
    <xf numFmtId="0" fontId="3" fillId="0" borderId="2" xfId="0" applyFont="1" applyBorder="1"/>
    <xf numFmtId="165" fontId="3" fillId="2" borderId="2" xfId="0" applyNumberFormat="1" applyFont="1" applyFill="1" applyBorder="1"/>
    <xf numFmtId="167" fontId="3" fillId="2" borderId="2" xfId="2" applyNumberFormat="1" applyFont="1" applyFill="1" applyBorder="1"/>
    <xf numFmtId="165" fontId="3" fillId="0" borderId="2" xfId="1" applyNumberFormat="1" applyFont="1" applyBorder="1"/>
    <xf numFmtId="165" fontId="3" fillId="2" borderId="2" xfId="1" applyNumberFormat="1" applyFont="1" applyFill="1" applyBorder="1"/>
    <xf numFmtId="0" fontId="4" fillId="0" borderId="2" xfId="0" applyFont="1" applyBorder="1"/>
    <xf numFmtId="165" fontId="4" fillId="2" borderId="2" xfId="0" applyNumberFormat="1" applyFont="1" applyFill="1" applyBorder="1"/>
  </cellXfs>
  <cellStyles count="5">
    <cellStyle name="Comma 2" xfId="1" xr:uid="{AA8FA5B2-9F48-3240-B7D0-CE5D6FD9C62B}"/>
    <cellStyle name="Currency 3" xfId="4" xr:uid="{5F01B23F-AD68-8840-8062-B2B74BA74637}"/>
    <cellStyle name="Normal" xfId="0" builtinId="0"/>
    <cellStyle name="Normal 2" xfId="3" xr:uid="{416AD8C4-4D01-C647-B44B-FE024D7784CE}"/>
    <cellStyle name="Percent 2" xfId="2" xr:uid="{8D2955D5-1191-F54F-AF8B-E7A8BFE2D5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7106-8EB7-FC44-8700-9677E66FDAA0}">
  <sheetPr>
    <pageSetUpPr fitToPage="1"/>
  </sheetPr>
  <dimension ref="A1:V63"/>
  <sheetViews>
    <sheetView showGridLines="0" tabSelected="1" zoomScale="113" zoomScaleNormal="115" workbookViewId="0">
      <selection activeCell="G51" sqref="G51"/>
    </sheetView>
  </sheetViews>
  <sheetFormatPr baseColWidth="10" defaultColWidth="9" defaultRowHeight="16" x14ac:dyDescent="0.2"/>
  <cols>
    <col min="1" max="1" width="3.6640625" style="4" customWidth="1"/>
    <col min="2" max="2" width="31.6640625" style="4" customWidth="1"/>
    <col min="3" max="8" width="11.33203125" style="4" customWidth="1"/>
    <col min="9" max="9" width="5.6640625" style="4" customWidth="1"/>
    <col min="10" max="10" width="3.6640625" style="4" customWidth="1"/>
    <col min="11" max="11" width="33.1640625" style="4" customWidth="1"/>
    <col min="12" max="14" width="15.83203125" style="4" customWidth="1"/>
    <col min="15" max="16384" width="9" style="4"/>
  </cols>
  <sheetData>
    <row r="1" spans="1:22" s="2" customFormat="1" ht="18" x14ac:dyDescent="0.2">
      <c r="A1" s="1" t="s">
        <v>66</v>
      </c>
      <c r="D1" s="3"/>
    </row>
    <row r="2" spans="1:22" ht="10" customHeight="1" x14ac:dyDescent="0.2"/>
    <row r="3" spans="1:22" ht="60" customHeight="1" x14ac:dyDescent="0.2">
      <c r="B3" s="5" t="s">
        <v>0</v>
      </c>
      <c r="C3" s="5"/>
      <c r="D3" s="5"/>
      <c r="E3" s="5"/>
      <c r="F3" s="5"/>
      <c r="G3" s="5"/>
      <c r="H3" s="5"/>
    </row>
    <row r="4" spans="1:22" ht="15" customHeight="1" x14ac:dyDescent="0.2">
      <c r="A4" s="6" t="s">
        <v>1</v>
      </c>
      <c r="B4" s="5" t="s">
        <v>2</v>
      </c>
      <c r="C4" s="5"/>
      <c r="D4" s="5"/>
      <c r="E4" s="5"/>
      <c r="F4" s="5"/>
      <c r="G4" s="5"/>
      <c r="H4" s="5"/>
      <c r="J4" s="6" t="s">
        <v>1</v>
      </c>
      <c r="K4" s="4" t="s">
        <v>3</v>
      </c>
    </row>
    <row r="5" spans="1:22" ht="30" customHeight="1" x14ac:dyDescent="0.2">
      <c r="A5" s="6" t="s">
        <v>4</v>
      </c>
      <c r="B5" s="5" t="s">
        <v>5</v>
      </c>
      <c r="C5" s="5"/>
      <c r="D5" s="5"/>
      <c r="E5" s="5"/>
      <c r="F5" s="5"/>
      <c r="G5" s="5"/>
      <c r="H5" s="5"/>
      <c r="J5" s="6" t="s">
        <v>4</v>
      </c>
      <c r="K5" s="6" t="s">
        <v>6</v>
      </c>
      <c r="L5" s="26"/>
      <c r="N5" s="7"/>
      <c r="O5" s="7"/>
      <c r="P5" s="7"/>
      <c r="Q5" s="7"/>
      <c r="R5" s="7"/>
      <c r="S5" s="7"/>
      <c r="T5" s="7"/>
      <c r="U5" s="7"/>
      <c r="V5" s="7"/>
    </row>
    <row r="6" spans="1:22" ht="15" customHeight="1" x14ac:dyDescent="0.2">
      <c r="A6" s="6" t="s">
        <v>7</v>
      </c>
      <c r="B6" s="5" t="s">
        <v>8</v>
      </c>
      <c r="C6" s="5"/>
      <c r="D6" s="5"/>
      <c r="E6" s="5"/>
      <c r="F6" s="5"/>
      <c r="G6" s="5"/>
      <c r="H6" s="5"/>
      <c r="J6" s="6"/>
      <c r="K6" s="8"/>
      <c r="L6" s="9"/>
      <c r="M6" s="9"/>
      <c r="N6" s="9"/>
      <c r="O6" s="9"/>
      <c r="P6" s="9"/>
      <c r="Q6" s="9"/>
      <c r="R6" s="7"/>
      <c r="S6" s="7"/>
      <c r="T6" s="7"/>
      <c r="U6" s="7"/>
      <c r="V6" s="7"/>
    </row>
    <row r="7" spans="1:22" ht="15" customHeight="1" x14ac:dyDescent="0.2">
      <c r="A7" s="6"/>
      <c r="B7" s="5" t="s">
        <v>9</v>
      </c>
      <c r="C7" s="10"/>
      <c r="D7" s="10"/>
      <c r="E7" s="10"/>
      <c r="F7" s="10"/>
      <c r="G7" s="10"/>
      <c r="H7" s="10"/>
      <c r="J7" s="6"/>
      <c r="K7" s="9"/>
      <c r="L7" s="9"/>
      <c r="M7" s="9"/>
      <c r="N7" s="9"/>
      <c r="O7" s="9"/>
      <c r="P7" s="9"/>
      <c r="Q7" s="9"/>
      <c r="R7" s="7"/>
      <c r="S7" s="7"/>
      <c r="T7" s="7"/>
      <c r="U7" s="7"/>
      <c r="V7" s="7"/>
    </row>
    <row r="8" spans="1:22" ht="15" customHeight="1" x14ac:dyDescent="0.2">
      <c r="A8" s="6"/>
      <c r="B8" s="5" t="s">
        <v>10</v>
      </c>
      <c r="C8" s="10"/>
      <c r="D8" s="10"/>
      <c r="E8" s="10"/>
      <c r="F8" s="10"/>
      <c r="G8" s="10"/>
      <c r="H8" s="10"/>
      <c r="J8" s="6"/>
      <c r="K8" s="9"/>
      <c r="L8" s="9"/>
      <c r="M8" s="9"/>
      <c r="N8" s="9"/>
      <c r="O8" s="9"/>
      <c r="P8" s="9"/>
      <c r="Q8" s="9"/>
      <c r="R8" s="7"/>
      <c r="S8" s="7"/>
      <c r="T8" s="7"/>
      <c r="U8" s="7"/>
      <c r="V8" s="7"/>
    </row>
    <row r="9" spans="1:22" ht="15" customHeight="1" x14ac:dyDescent="0.2">
      <c r="A9" s="6"/>
      <c r="B9" s="5" t="s">
        <v>11</v>
      </c>
      <c r="C9" s="10"/>
      <c r="D9" s="10"/>
      <c r="E9" s="10"/>
      <c r="F9" s="10"/>
      <c r="G9" s="10"/>
      <c r="H9" s="10"/>
      <c r="J9" s="6"/>
      <c r="K9" s="9"/>
      <c r="L9" s="9"/>
      <c r="M9" s="9"/>
      <c r="N9" s="9"/>
      <c r="O9" s="9"/>
      <c r="P9" s="9"/>
      <c r="Q9" s="9"/>
      <c r="R9" s="7"/>
      <c r="S9" s="7"/>
      <c r="T9" s="7"/>
      <c r="U9" s="7"/>
      <c r="V9" s="7"/>
    </row>
    <row r="10" spans="1:22" ht="58" customHeight="1" x14ac:dyDescent="0.2">
      <c r="A10" s="6" t="s">
        <v>12</v>
      </c>
      <c r="B10" s="5" t="s">
        <v>13</v>
      </c>
      <c r="C10" s="5"/>
      <c r="D10" s="5"/>
      <c r="E10" s="5"/>
      <c r="F10" s="5"/>
      <c r="G10" s="5"/>
      <c r="H10" s="5"/>
      <c r="J10" s="6" t="s">
        <v>7</v>
      </c>
      <c r="K10" s="27"/>
      <c r="L10" s="28" t="s">
        <v>14</v>
      </c>
      <c r="M10" s="28" t="s">
        <v>15</v>
      </c>
      <c r="N10" s="28" t="s">
        <v>16</v>
      </c>
      <c r="O10" s="7"/>
      <c r="P10" s="7"/>
      <c r="Q10" s="7"/>
      <c r="R10" s="7"/>
      <c r="S10" s="7"/>
      <c r="T10" s="7"/>
      <c r="U10" s="7"/>
      <c r="V10" s="7"/>
    </row>
    <row r="11" spans="1:22" ht="15" customHeight="1" x14ac:dyDescent="0.2">
      <c r="A11" s="6" t="s">
        <v>17</v>
      </c>
      <c r="B11" s="5" t="s">
        <v>18</v>
      </c>
      <c r="C11" s="5"/>
      <c r="D11" s="5"/>
      <c r="E11" s="5"/>
      <c r="F11" s="5"/>
      <c r="G11" s="5"/>
      <c r="H11" s="5"/>
      <c r="K11" s="27" t="s">
        <v>19</v>
      </c>
      <c r="L11" s="29"/>
      <c r="M11" s="29"/>
      <c r="N11" s="29"/>
      <c r="O11" s="7"/>
      <c r="P11" s="7"/>
      <c r="Q11" s="7"/>
      <c r="R11" s="7"/>
      <c r="S11" s="7"/>
      <c r="T11" s="7"/>
      <c r="U11" s="7"/>
      <c r="V11" s="7"/>
    </row>
    <row r="12" spans="1:22" ht="15" customHeight="1" x14ac:dyDescent="0.2">
      <c r="J12" s="6"/>
      <c r="K12" s="27" t="s">
        <v>20</v>
      </c>
      <c r="L12" s="29"/>
      <c r="M12" s="29"/>
      <c r="N12" s="29"/>
      <c r="O12" s="7"/>
      <c r="P12" s="7"/>
      <c r="Q12" s="7"/>
      <c r="R12" s="7"/>
      <c r="S12" s="7"/>
      <c r="T12" s="7"/>
      <c r="U12" s="7"/>
      <c r="V12" s="7"/>
    </row>
    <row r="13" spans="1:22" ht="15" customHeight="1" x14ac:dyDescent="0.2">
      <c r="B13" s="12"/>
      <c r="C13" s="12"/>
      <c r="D13" s="12"/>
      <c r="E13" s="12"/>
      <c r="F13" s="12"/>
      <c r="G13" s="12"/>
      <c r="H13" s="12"/>
      <c r="J13" s="6"/>
      <c r="K13" s="27" t="s">
        <v>21</v>
      </c>
      <c r="L13" s="30"/>
      <c r="M13" s="30"/>
      <c r="N13" s="30"/>
      <c r="O13" s="7"/>
      <c r="P13" s="7"/>
      <c r="Q13" s="7"/>
      <c r="R13" s="7"/>
      <c r="S13" s="7"/>
      <c r="T13" s="7"/>
      <c r="U13" s="7"/>
      <c r="V13" s="7"/>
    </row>
    <row r="14" spans="1:22" ht="15" customHeight="1" x14ac:dyDescent="0.2">
      <c r="B14" s="13" t="s">
        <v>22</v>
      </c>
      <c r="C14" s="13"/>
      <c r="D14" s="13"/>
      <c r="E14" s="13"/>
      <c r="F14" s="13"/>
      <c r="G14" s="13"/>
      <c r="H14" s="13"/>
      <c r="J14" s="6" t="s">
        <v>12</v>
      </c>
      <c r="K14" s="27" t="s">
        <v>23</v>
      </c>
      <c r="L14" s="29"/>
      <c r="M14" s="29"/>
      <c r="N14" s="29"/>
      <c r="O14" s="7"/>
      <c r="P14" s="7"/>
      <c r="Q14" s="7"/>
      <c r="R14" s="7"/>
      <c r="S14" s="7"/>
      <c r="T14" s="7"/>
      <c r="U14" s="7"/>
      <c r="V14" s="7"/>
    </row>
    <row r="15" spans="1:22" ht="15" customHeight="1" x14ac:dyDescent="0.2">
      <c r="B15" s="13" t="s">
        <v>24</v>
      </c>
      <c r="C15" s="13"/>
      <c r="D15" s="13"/>
      <c r="E15" s="13"/>
      <c r="F15" s="13"/>
      <c r="G15" s="13"/>
      <c r="H15" s="13"/>
      <c r="K15" s="27" t="s">
        <v>25</v>
      </c>
      <c r="L15" s="29"/>
      <c r="M15" s="29"/>
      <c r="N15" s="29"/>
      <c r="O15" s="7"/>
      <c r="P15" s="7"/>
      <c r="Q15" s="7"/>
      <c r="R15" s="7"/>
      <c r="S15" s="7"/>
      <c r="T15" s="7"/>
      <c r="U15" s="7"/>
      <c r="V15" s="7"/>
    </row>
    <row r="16" spans="1:22" ht="15" customHeight="1" x14ac:dyDescent="0.2">
      <c r="B16" s="14"/>
      <c r="C16" s="14" t="s">
        <v>26</v>
      </c>
      <c r="D16" s="13" t="s">
        <v>27</v>
      </c>
      <c r="E16" s="13"/>
      <c r="F16" s="13"/>
      <c r="G16" s="13"/>
      <c r="H16" s="13"/>
      <c r="J16" s="6"/>
      <c r="K16" s="27" t="s">
        <v>28</v>
      </c>
      <c r="L16" s="29"/>
      <c r="M16" s="29"/>
      <c r="N16" s="29"/>
      <c r="O16" s="7"/>
      <c r="P16" s="7"/>
      <c r="Q16" s="7"/>
      <c r="R16" s="7"/>
      <c r="S16" s="7"/>
      <c r="T16" s="7"/>
    </row>
    <row r="17" spans="2:17" ht="15" customHeight="1" x14ac:dyDescent="0.2">
      <c r="C17" s="15">
        <v>2017</v>
      </c>
      <c r="D17" s="16">
        <v>2018</v>
      </c>
      <c r="E17" s="16">
        <v>2019</v>
      </c>
      <c r="F17" s="16">
        <v>2020</v>
      </c>
      <c r="G17" s="16">
        <v>2021</v>
      </c>
      <c r="H17" s="16">
        <v>2022</v>
      </c>
      <c r="J17" s="6"/>
      <c r="K17" s="27" t="s">
        <v>29</v>
      </c>
      <c r="L17" s="31"/>
      <c r="M17" s="31"/>
      <c r="N17" s="31"/>
      <c r="O17" s="7"/>
      <c r="P17" s="7"/>
      <c r="Q17" s="7"/>
    </row>
    <row r="18" spans="2:17" ht="15" customHeight="1" x14ac:dyDescent="0.2">
      <c r="B18" s="17" t="s">
        <v>30</v>
      </c>
      <c r="C18" s="18">
        <v>1996</v>
      </c>
      <c r="D18" s="18">
        <v>2267</v>
      </c>
      <c r="E18" s="18">
        <v>2508</v>
      </c>
      <c r="F18" s="18">
        <v>2827</v>
      </c>
      <c r="G18" s="18">
        <v>3138</v>
      </c>
      <c r="H18" s="18">
        <v>3571</v>
      </c>
      <c r="J18" s="6"/>
      <c r="K18" s="6"/>
      <c r="L18" s="11"/>
      <c r="M18" s="11"/>
      <c r="N18" s="11"/>
      <c r="O18" s="7"/>
      <c r="P18" s="7"/>
      <c r="Q18" s="7"/>
    </row>
    <row r="19" spans="2:17" ht="15" customHeight="1" x14ac:dyDescent="0.2">
      <c r="B19" s="17" t="s">
        <v>31</v>
      </c>
      <c r="C19" s="19">
        <v>644</v>
      </c>
      <c r="D19" s="19">
        <v>742</v>
      </c>
      <c r="E19" s="19">
        <v>830</v>
      </c>
      <c r="F19" s="19">
        <v>959</v>
      </c>
      <c r="G19" s="19">
        <v>1087</v>
      </c>
      <c r="H19" s="19">
        <v>1241</v>
      </c>
      <c r="J19" s="6" t="s">
        <v>17</v>
      </c>
      <c r="K19" s="20"/>
      <c r="L19" s="21"/>
      <c r="M19" s="21"/>
      <c r="N19" s="21"/>
      <c r="O19" s="21"/>
      <c r="P19" s="21"/>
      <c r="Q19" s="21"/>
    </row>
    <row r="20" spans="2:17" ht="15" customHeight="1" x14ac:dyDescent="0.2">
      <c r="B20" s="17" t="s">
        <v>32</v>
      </c>
      <c r="C20" s="22">
        <v>1352</v>
      </c>
      <c r="D20" s="22">
        <v>1525</v>
      </c>
      <c r="E20" s="22">
        <v>1678</v>
      </c>
      <c r="F20" s="22">
        <v>1868</v>
      </c>
      <c r="G20" s="22">
        <v>2051</v>
      </c>
      <c r="H20" s="22">
        <v>2330</v>
      </c>
      <c r="J20" s="6"/>
      <c r="K20" s="21"/>
      <c r="L20" s="21"/>
      <c r="M20" s="21"/>
      <c r="N20" s="21"/>
      <c r="O20" s="21"/>
      <c r="P20" s="21"/>
      <c r="Q20" s="21"/>
    </row>
    <row r="21" spans="2:17" ht="15" customHeight="1" x14ac:dyDescent="0.2">
      <c r="B21" s="17" t="s">
        <v>33</v>
      </c>
      <c r="C21" s="22">
        <v>492</v>
      </c>
      <c r="D21" s="22">
        <v>785</v>
      </c>
      <c r="E21" s="22">
        <v>1061</v>
      </c>
      <c r="F21" s="22">
        <v>1301</v>
      </c>
      <c r="G21" s="22">
        <v>1009</v>
      </c>
      <c r="H21" s="22">
        <v>917</v>
      </c>
      <c r="J21" s="6"/>
      <c r="K21" s="6"/>
      <c r="L21" s="11"/>
      <c r="M21" s="11"/>
      <c r="N21" s="11"/>
      <c r="O21" s="7"/>
      <c r="P21" s="7"/>
      <c r="Q21" s="7"/>
    </row>
    <row r="22" spans="2:17" ht="15" customHeight="1" x14ac:dyDescent="0.2">
      <c r="B22" s="17" t="s">
        <v>35</v>
      </c>
      <c r="C22" s="19">
        <v>212</v>
      </c>
      <c r="D22" s="19">
        <v>239</v>
      </c>
      <c r="E22" s="19">
        <v>270</v>
      </c>
      <c r="F22" s="19">
        <v>306</v>
      </c>
      <c r="G22" s="19">
        <v>334</v>
      </c>
      <c r="H22" s="19">
        <v>374</v>
      </c>
      <c r="J22" s="6"/>
      <c r="K22" s="6"/>
      <c r="L22" s="11"/>
      <c r="M22" s="11"/>
      <c r="N22" s="11"/>
      <c r="O22" s="7"/>
      <c r="P22" s="7"/>
      <c r="Q22" s="7"/>
    </row>
    <row r="23" spans="2:17" ht="15" customHeight="1" x14ac:dyDescent="0.2">
      <c r="B23" s="23" t="s">
        <v>67</v>
      </c>
      <c r="C23" s="25">
        <f>C20-SUM(C21:C22)</f>
        <v>648</v>
      </c>
      <c r="D23" s="25">
        <f t="shared" ref="D23:H23" si="0">D20-SUM(D21:D22)</f>
        <v>501</v>
      </c>
      <c r="E23" s="25">
        <f t="shared" si="0"/>
        <v>347</v>
      </c>
      <c r="F23" s="25">
        <f t="shared" si="0"/>
        <v>261</v>
      </c>
      <c r="G23" s="25">
        <f t="shared" si="0"/>
        <v>708</v>
      </c>
      <c r="H23" s="25">
        <f t="shared" si="0"/>
        <v>1039</v>
      </c>
      <c r="J23" s="6"/>
      <c r="K23" s="6"/>
      <c r="L23" s="11"/>
      <c r="M23" s="11"/>
      <c r="N23" s="11"/>
      <c r="O23" s="7"/>
      <c r="P23" s="7"/>
      <c r="Q23" s="7"/>
    </row>
    <row r="24" spans="2:17" ht="15" customHeight="1" x14ac:dyDescent="0.2">
      <c r="B24" s="17" t="s">
        <v>34</v>
      </c>
      <c r="C24" s="22">
        <v>171</v>
      </c>
      <c r="D24" s="22">
        <v>178</v>
      </c>
      <c r="E24" s="22">
        <v>191</v>
      </c>
      <c r="F24" s="22">
        <v>175</v>
      </c>
      <c r="G24" s="22">
        <v>142</v>
      </c>
      <c r="H24" s="22">
        <v>110</v>
      </c>
      <c r="J24" s="6"/>
      <c r="K24" s="6"/>
      <c r="L24" s="11"/>
      <c r="M24" s="11"/>
      <c r="N24" s="11"/>
      <c r="O24" s="7"/>
      <c r="P24" s="7"/>
      <c r="Q24" s="7"/>
    </row>
    <row r="25" spans="2:17" ht="15" customHeight="1" x14ac:dyDescent="0.2">
      <c r="B25" s="17" t="s">
        <v>36</v>
      </c>
      <c r="C25" s="22">
        <v>477</v>
      </c>
      <c r="D25" s="22">
        <v>323</v>
      </c>
      <c r="E25" s="22">
        <v>156</v>
      </c>
      <c r="F25" s="22">
        <v>86</v>
      </c>
      <c r="G25" s="22">
        <v>566</v>
      </c>
      <c r="H25" s="22">
        <v>929</v>
      </c>
      <c r="J25" s="6"/>
      <c r="K25" s="6"/>
      <c r="L25" s="11"/>
      <c r="M25" s="11"/>
      <c r="N25" s="11"/>
      <c r="O25" s="7"/>
      <c r="P25" s="7"/>
      <c r="Q25" s="7"/>
    </row>
    <row r="26" spans="2:17" ht="15" customHeight="1" x14ac:dyDescent="0.2">
      <c r="B26" s="17" t="s">
        <v>37</v>
      </c>
      <c r="C26" s="19">
        <v>186</v>
      </c>
      <c r="D26" s="19">
        <v>126</v>
      </c>
      <c r="E26" s="19">
        <v>61</v>
      </c>
      <c r="F26" s="19">
        <v>34</v>
      </c>
      <c r="G26" s="19">
        <v>221</v>
      </c>
      <c r="H26" s="19">
        <v>363</v>
      </c>
      <c r="J26" s="6"/>
      <c r="K26" s="6"/>
      <c r="L26" s="6"/>
      <c r="M26" s="6"/>
      <c r="N26" s="6"/>
      <c r="O26" s="6"/>
      <c r="P26" s="6"/>
      <c r="Q26" s="6"/>
    </row>
    <row r="27" spans="2:17" ht="15" customHeight="1" x14ac:dyDescent="0.2">
      <c r="B27" s="17" t="s">
        <v>38</v>
      </c>
      <c r="C27" s="18">
        <v>291</v>
      </c>
      <c r="D27" s="18">
        <v>197</v>
      </c>
      <c r="E27" s="18">
        <v>95</v>
      </c>
      <c r="F27" s="18">
        <v>52</v>
      </c>
      <c r="G27" s="18">
        <v>345</v>
      </c>
      <c r="H27" s="18">
        <v>566</v>
      </c>
      <c r="J27" s="6"/>
      <c r="K27" s="6"/>
      <c r="L27" s="6"/>
      <c r="M27" s="6"/>
      <c r="N27" s="6"/>
      <c r="O27" s="6"/>
      <c r="P27" s="6"/>
      <c r="Q27" s="6"/>
    </row>
    <row r="28" spans="2:17" ht="15" customHeight="1" x14ac:dyDescent="0.2">
      <c r="B28" s="23"/>
      <c r="C28" s="24"/>
      <c r="D28" s="24"/>
      <c r="E28" s="24"/>
      <c r="F28" s="24"/>
      <c r="G28" s="24"/>
      <c r="H28" s="24"/>
      <c r="J28" s="6"/>
      <c r="K28" s="6"/>
      <c r="L28" s="6"/>
      <c r="M28" s="6"/>
      <c r="N28" s="6"/>
      <c r="O28" s="6"/>
      <c r="P28" s="6"/>
      <c r="Q28" s="6"/>
    </row>
    <row r="29" spans="2:17" ht="15" customHeight="1" x14ac:dyDescent="0.2">
      <c r="B29" s="13" t="s">
        <v>39</v>
      </c>
      <c r="C29" s="13"/>
      <c r="D29" s="13"/>
      <c r="E29" s="13"/>
      <c r="F29" s="13"/>
      <c r="G29" s="13"/>
      <c r="H29" s="13"/>
      <c r="J29" s="6"/>
      <c r="K29" s="6"/>
      <c r="L29" s="6"/>
      <c r="M29" s="6"/>
      <c r="N29" s="6"/>
      <c r="O29" s="6"/>
      <c r="P29" s="6"/>
      <c r="Q29" s="6"/>
    </row>
    <row r="30" spans="2:17" ht="15" customHeight="1" x14ac:dyDescent="0.2">
      <c r="B30" s="17" t="s">
        <v>40</v>
      </c>
      <c r="C30" s="18">
        <v>358</v>
      </c>
      <c r="D30" s="18">
        <v>413</v>
      </c>
      <c r="E30" s="18">
        <v>462</v>
      </c>
      <c r="F30" s="18">
        <v>545</v>
      </c>
      <c r="G30" s="18">
        <v>618</v>
      </c>
      <c r="H30" s="18">
        <v>704</v>
      </c>
      <c r="J30" s="6"/>
      <c r="K30" s="6"/>
      <c r="L30" s="6"/>
      <c r="M30" s="6"/>
      <c r="N30" s="6"/>
      <c r="O30" s="6"/>
      <c r="P30" s="6"/>
      <c r="Q30" s="6"/>
    </row>
    <row r="31" spans="2:17" ht="15" customHeight="1" x14ac:dyDescent="0.2">
      <c r="B31" s="17" t="s">
        <v>41</v>
      </c>
      <c r="C31" s="22">
        <v>208</v>
      </c>
      <c r="D31" s="22">
        <v>236</v>
      </c>
      <c r="E31" s="22">
        <v>267</v>
      </c>
      <c r="F31" s="22">
        <v>309</v>
      </c>
      <c r="G31" s="22">
        <v>354</v>
      </c>
      <c r="H31" s="22">
        <v>405</v>
      </c>
      <c r="J31" s="6"/>
      <c r="K31" s="6"/>
      <c r="L31" s="6"/>
      <c r="M31" s="6"/>
      <c r="N31" s="6"/>
      <c r="O31" s="6"/>
      <c r="P31" s="6"/>
      <c r="Q31" s="6"/>
    </row>
    <row r="32" spans="2:17" ht="15" customHeight="1" x14ac:dyDescent="0.2">
      <c r="B32" s="17" t="s">
        <v>42</v>
      </c>
      <c r="C32" s="22">
        <v>399</v>
      </c>
      <c r="D32" s="22">
        <v>463</v>
      </c>
      <c r="E32" s="22">
        <v>541</v>
      </c>
      <c r="F32" s="22">
        <v>629</v>
      </c>
      <c r="G32" s="22">
        <v>739</v>
      </c>
      <c r="H32" s="22">
        <v>864</v>
      </c>
      <c r="J32" s="6"/>
      <c r="K32" s="6"/>
      <c r="L32" s="6"/>
      <c r="M32" s="6"/>
      <c r="N32" s="6"/>
      <c r="O32" s="6"/>
      <c r="P32" s="6"/>
      <c r="Q32" s="6"/>
    </row>
    <row r="33" spans="2:17" ht="15" customHeight="1" x14ac:dyDescent="0.2">
      <c r="B33" s="17" t="s">
        <v>43</v>
      </c>
      <c r="C33" s="19">
        <v>156</v>
      </c>
      <c r="D33" s="19">
        <v>122</v>
      </c>
      <c r="E33" s="19">
        <v>142</v>
      </c>
      <c r="F33" s="19">
        <v>167</v>
      </c>
      <c r="G33" s="19">
        <v>212</v>
      </c>
      <c r="H33" s="19">
        <v>206</v>
      </c>
      <c r="J33" s="6"/>
      <c r="K33" s="6"/>
      <c r="L33" s="6"/>
      <c r="M33" s="6"/>
      <c r="N33" s="6"/>
      <c r="O33" s="6"/>
      <c r="P33" s="6"/>
      <c r="Q33" s="6"/>
    </row>
    <row r="34" spans="2:17" ht="15" customHeight="1" x14ac:dyDescent="0.2">
      <c r="B34" s="17" t="s">
        <v>44</v>
      </c>
      <c r="C34" s="22">
        <v>1121</v>
      </c>
      <c r="D34" s="22">
        <v>1234</v>
      </c>
      <c r="E34" s="22">
        <v>1412</v>
      </c>
      <c r="F34" s="22">
        <v>1650</v>
      </c>
      <c r="G34" s="22">
        <v>1923</v>
      </c>
      <c r="H34" s="22">
        <v>2179</v>
      </c>
      <c r="J34" s="6"/>
      <c r="K34" s="6"/>
      <c r="L34" s="6"/>
      <c r="M34" s="6"/>
      <c r="N34" s="6"/>
      <c r="O34" s="6"/>
      <c r="P34" s="6"/>
      <c r="Q34" s="6"/>
    </row>
    <row r="35" spans="2:17" ht="15" customHeight="1" x14ac:dyDescent="0.2">
      <c r="B35" s="17" t="s">
        <v>45</v>
      </c>
      <c r="C35" s="22">
        <v>4180</v>
      </c>
      <c r="D35" s="22">
        <v>5149</v>
      </c>
      <c r="E35" s="22">
        <v>6410</v>
      </c>
      <c r="F35" s="22">
        <v>7449</v>
      </c>
      <c r="G35" s="22">
        <v>8200</v>
      </c>
      <c r="H35" s="22">
        <v>9016</v>
      </c>
      <c r="J35" s="6"/>
      <c r="K35" s="6"/>
      <c r="L35" s="6"/>
      <c r="M35" s="6"/>
      <c r="N35" s="6"/>
      <c r="O35" s="6"/>
      <c r="P35" s="6"/>
      <c r="Q35" s="6"/>
    </row>
    <row r="36" spans="2:17" ht="15" customHeight="1" x14ac:dyDescent="0.2">
      <c r="B36" s="17" t="s">
        <v>46</v>
      </c>
      <c r="C36" s="19">
        <v>868</v>
      </c>
      <c r="D36" s="19">
        <v>1654</v>
      </c>
      <c r="E36" s="19">
        <v>2714</v>
      </c>
      <c r="F36" s="19">
        <v>4015</v>
      </c>
      <c r="G36" s="19">
        <v>5024</v>
      </c>
      <c r="H36" s="19">
        <v>5941</v>
      </c>
      <c r="J36" s="6"/>
      <c r="K36" s="6"/>
      <c r="L36" s="6"/>
      <c r="M36" s="6"/>
      <c r="N36" s="6"/>
      <c r="O36" s="6"/>
      <c r="P36" s="6"/>
      <c r="Q36" s="6"/>
    </row>
    <row r="37" spans="2:17" ht="15" customHeight="1" x14ac:dyDescent="0.2">
      <c r="B37" s="17" t="s">
        <v>47</v>
      </c>
      <c r="C37" s="22">
        <v>3312</v>
      </c>
      <c r="D37" s="22">
        <v>3495</v>
      </c>
      <c r="E37" s="22">
        <v>3696</v>
      </c>
      <c r="F37" s="22">
        <v>3434</v>
      </c>
      <c r="G37" s="22">
        <v>3176</v>
      </c>
      <c r="H37" s="22">
        <v>3075</v>
      </c>
      <c r="J37" s="6"/>
      <c r="K37" s="6"/>
      <c r="L37" s="6"/>
      <c r="M37" s="6"/>
      <c r="N37" s="6"/>
      <c r="O37" s="6"/>
      <c r="P37" s="6"/>
      <c r="Q37" s="6"/>
    </row>
    <row r="38" spans="2:17" ht="15" customHeight="1" x14ac:dyDescent="0.2">
      <c r="B38" s="17" t="s">
        <v>48</v>
      </c>
      <c r="C38" s="19">
        <v>1069</v>
      </c>
      <c r="D38" s="19">
        <v>1069</v>
      </c>
      <c r="E38" s="19">
        <v>1069</v>
      </c>
      <c r="F38" s="19">
        <v>1069</v>
      </c>
      <c r="G38" s="19">
        <v>1069</v>
      </c>
      <c r="H38" s="19">
        <v>1069</v>
      </c>
      <c r="J38" s="6"/>
      <c r="K38" s="6"/>
      <c r="L38" s="6"/>
      <c r="M38" s="6"/>
      <c r="N38" s="6"/>
      <c r="O38" s="6"/>
      <c r="P38" s="6"/>
      <c r="Q38" s="6"/>
    </row>
    <row r="39" spans="2:17" ht="15" customHeight="1" x14ac:dyDescent="0.2">
      <c r="B39" s="17" t="s">
        <v>49</v>
      </c>
      <c r="C39" s="22">
        <v>5502</v>
      </c>
      <c r="D39" s="22">
        <v>5798</v>
      </c>
      <c r="E39" s="22">
        <v>6177</v>
      </c>
      <c r="F39" s="22">
        <v>6153</v>
      </c>
      <c r="G39" s="22">
        <v>6168</v>
      </c>
      <c r="H39" s="22">
        <v>6323</v>
      </c>
      <c r="J39" s="6"/>
      <c r="K39" s="6"/>
      <c r="L39" s="6"/>
      <c r="M39" s="6"/>
      <c r="N39" s="6"/>
      <c r="O39" s="6"/>
      <c r="P39" s="6"/>
      <c r="Q39" s="6"/>
    </row>
    <row r="40" spans="2:17" ht="15" customHeight="1" x14ac:dyDescent="0.2">
      <c r="B40" s="17" t="s">
        <v>50</v>
      </c>
      <c r="C40" s="22">
        <v>104</v>
      </c>
      <c r="D40" s="22">
        <v>77</v>
      </c>
      <c r="E40" s="22">
        <v>91</v>
      </c>
      <c r="F40" s="22">
        <v>110</v>
      </c>
      <c r="G40" s="22">
        <v>117</v>
      </c>
      <c r="H40" s="22">
        <v>135</v>
      </c>
      <c r="J40" s="6"/>
      <c r="K40" s="6"/>
      <c r="L40" s="6"/>
      <c r="M40" s="6"/>
      <c r="N40" s="6"/>
      <c r="O40" s="6"/>
      <c r="P40" s="6"/>
      <c r="Q40" s="6"/>
    </row>
    <row r="41" spans="2:17" ht="15" customHeight="1" x14ac:dyDescent="0.2">
      <c r="B41" s="17" t="s">
        <v>51</v>
      </c>
      <c r="C41" s="22">
        <v>335</v>
      </c>
      <c r="D41" s="22">
        <v>482</v>
      </c>
      <c r="E41" s="22">
        <v>842</v>
      </c>
      <c r="F41" s="22">
        <v>814</v>
      </c>
      <c r="G41" s="22">
        <v>585</v>
      </c>
      <c r="H41" s="22">
        <v>393</v>
      </c>
      <c r="J41" s="6"/>
      <c r="K41" s="6"/>
      <c r="L41" s="6"/>
      <c r="M41" s="6"/>
      <c r="N41" s="6"/>
      <c r="O41" s="6"/>
      <c r="P41" s="6"/>
      <c r="Q41" s="6"/>
    </row>
    <row r="42" spans="2:17" ht="15" customHeight="1" x14ac:dyDescent="0.2">
      <c r="B42" s="17" t="s">
        <v>52</v>
      </c>
      <c r="C42" s="22">
        <v>41</v>
      </c>
      <c r="D42" s="22">
        <v>140</v>
      </c>
      <c r="E42" s="22">
        <v>165</v>
      </c>
      <c r="F42" s="22">
        <v>200</v>
      </c>
      <c r="G42" s="22">
        <v>223</v>
      </c>
      <c r="H42" s="22">
        <v>267</v>
      </c>
      <c r="J42" s="6"/>
      <c r="K42" s="6"/>
      <c r="L42" s="6"/>
      <c r="M42" s="6"/>
      <c r="N42" s="6"/>
      <c r="O42" s="6"/>
      <c r="P42" s="6"/>
      <c r="Q42" s="6"/>
    </row>
    <row r="43" spans="2:17" ht="15" customHeight="1" x14ac:dyDescent="0.2">
      <c r="B43" s="17" t="s">
        <v>53</v>
      </c>
      <c r="C43" s="19">
        <v>86</v>
      </c>
      <c r="D43" s="19">
        <v>97</v>
      </c>
      <c r="E43" s="19">
        <v>120</v>
      </c>
      <c r="F43" s="19">
        <v>134</v>
      </c>
      <c r="G43" s="19">
        <v>174</v>
      </c>
      <c r="H43" s="19">
        <v>168</v>
      </c>
      <c r="J43" s="6"/>
      <c r="K43" s="6"/>
      <c r="L43" s="6"/>
      <c r="M43" s="6"/>
      <c r="N43" s="6"/>
      <c r="O43" s="6"/>
      <c r="P43" s="6"/>
      <c r="Q43" s="6"/>
    </row>
    <row r="44" spans="2:17" ht="15" customHeight="1" x14ac:dyDescent="0.2">
      <c r="B44" s="17" t="s">
        <v>54</v>
      </c>
      <c r="C44" s="22">
        <v>566</v>
      </c>
      <c r="D44" s="22">
        <v>796</v>
      </c>
      <c r="E44" s="22">
        <v>1218</v>
      </c>
      <c r="F44" s="22">
        <v>1258</v>
      </c>
      <c r="G44" s="22">
        <v>1099</v>
      </c>
      <c r="H44" s="22">
        <v>963</v>
      </c>
      <c r="J44" s="6"/>
      <c r="K44" s="6"/>
      <c r="L44" s="6"/>
      <c r="M44" s="6"/>
      <c r="N44" s="6"/>
      <c r="O44" s="6"/>
      <c r="P44" s="6"/>
      <c r="Q44" s="6"/>
    </row>
    <row r="45" spans="2:17" ht="15" customHeight="1" x14ac:dyDescent="0.2">
      <c r="B45" s="17" t="s">
        <v>55</v>
      </c>
      <c r="C45" s="22">
        <v>1694</v>
      </c>
      <c r="D45" s="22">
        <v>1554</v>
      </c>
      <c r="E45" s="22">
        <v>1389</v>
      </c>
      <c r="F45" s="22">
        <v>1189</v>
      </c>
      <c r="G45" s="22">
        <v>966</v>
      </c>
      <c r="H45" s="22">
        <v>699</v>
      </c>
      <c r="J45" s="6"/>
      <c r="K45" s="6"/>
      <c r="L45" s="6"/>
      <c r="M45" s="6"/>
      <c r="N45" s="6"/>
      <c r="O45" s="6"/>
      <c r="P45" s="6"/>
      <c r="Q45" s="6"/>
    </row>
    <row r="46" spans="2:17" ht="15" customHeight="1" x14ac:dyDescent="0.2">
      <c r="B46" s="17" t="s">
        <v>56</v>
      </c>
      <c r="C46" s="22">
        <v>335</v>
      </c>
      <c r="D46" s="22">
        <v>344</v>
      </c>
      <c r="E46" s="22">
        <v>370</v>
      </c>
      <c r="F46" s="22">
        <v>454</v>
      </c>
      <c r="G46" s="22">
        <v>505</v>
      </c>
      <c r="H46" s="22">
        <v>496</v>
      </c>
      <c r="J46" s="6"/>
      <c r="K46" s="6"/>
      <c r="L46" s="6"/>
      <c r="M46" s="6"/>
      <c r="N46" s="6"/>
      <c r="O46" s="6"/>
      <c r="P46" s="6"/>
      <c r="Q46" s="6"/>
    </row>
    <row r="47" spans="2:17" ht="15" customHeight="1" x14ac:dyDescent="0.2">
      <c r="B47" s="17" t="s">
        <v>57</v>
      </c>
      <c r="C47" s="19">
        <v>2907</v>
      </c>
      <c r="D47" s="19">
        <v>3104</v>
      </c>
      <c r="E47" s="19">
        <v>3200</v>
      </c>
      <c r="F47" s="19">
        <v>3252</v>
      </c>
      <c r="G47" s="19">
        <v>3598</v>
      </c>
      <c r="H47" s="19">
        <v>4165</v>
      </c>
      <c r="J47" s="6"/>
      <c r="K47" s="6"/>
      <c r="L47" s="6"/>
      <c r="M47" s="6"/>
      <c r="N47" s="6"/>
      <c r="O47" s="6"/>
      <c r="P47" s="6"/>
      <c r="Q47" s="6"/>
    </row>
    <row r="48" spans="2:17" ht="15" customHeight="1" x14ac:dyDescent="0.2">
      <c r="B48" s="17" t="s">
        <v>58</v>
      </c>
      <c r="C48" s="18">
        <v>5502</v>
      </c>
      <c r="D48" s="18">
        <v>5798</v>
      </c>
      <c r="E48" s="18">
        <v>6177</v>
      </c>
      <c r="F48" s="18">
        <v>6153</v>
      </c>
      <c r="G48" s="18">
        <v>6168</v>
      </c>
      <c r="H48" s="18">
        <v>6323</v>
      </c>
      <c r="J48" s="6"/>
      <c r="K48" s="6"/>
      <c r="L48" s="6"/>
      <c r="M48" s="6"/>
      <c r="N48" s="6"/>
      <c r="O48" s="6"/>
      <c r="P48" s="6"/>
      <c r="Q48" s="6"/>
    </row>
    <row r="49" spans="2:17" x14ac:dyDescent="0.2">
      <c r="B49" s="23"/>
      <c r="C49" s="24"/>
      <c r="D49" s="24"/>
      <c r="E49" s="24"/>
      <c r="F49" s="24"/>
      <c r="G49" s="24"/>
      <c r="H49" s="24"/>
      <c r="J49" s="6"/>
      <c r="K49" s="6"/>
      <c r="L49" s="6"/>
      <c r="M49" s="6"/>
      <c r="N49" s="6"/>
      <c r="O49" s="6"/>
      <c r="P49" s="6"/>
      <c r="Q49" s="6"/>
    </row>
    <row r="50" spans="2:17" x14ac:dyDescent="0.2">
      <c r="B50" s="32" t="s">
        <v>59</v>
      </c>
      <c r="C50" s="33"/>
      <c r="D50" s="34">
        <f>D23</f>
        <v>501</v>
      </c>
      <c r="E50" s="34">
        <f t="shared" ref="E50:H50" si="1">E23</f>
        <v>347</v>
      </c>
      <c r="F50" s="34">
        <f t="shared" si="1"/>
        <v>261</v>
      </c>
      <c r="G50" s="34">
        <f t="shared" si="1"/>
        <v>708</v>
      </c>
      <c r="H50" s="34">
        <f t="shared" si="1"/>
        <v>1039</v>
      </c>
      <c r="J50" s="6"/>
      <c r="K50" s="6"/>
      <c r="L50" s="6"/>
      <c r="M50" s="6"/>
      <c r="N50" s="6"/>
      <c r="O50" s="6"/>
      <c r="P50" s="6"/>
      <c r="Q50" s="6"/>
    </row>
    <row r="51" spans="2:17" x14ac:dyDescent="0.2">
      <c r="B51" s="32" t="s">
        <v>60</v>
      </c>
      <c r="C51" s="33"/>
      <c r="D51" s="35">
        <f>D26/D25</f>
        <v>0.39009287925696595</v>
      </c>
      <c r="E51" s="35">
        <f t="shared" ref="E51:H51" si="2">E26/E25</f>
        <v>0.39102564102564102</v>
      </c>
      <c r="F51" s="35">
        <f t="shared" si="2"/>
        <v>0.39534883720930231</v>
      </c>
      <c r="G51" s="35">
        <f t="shared" si="2"/>
        <v>0.39045936395759717</v>
      </c>
      <c r="H51" s="35">
        <f t="shared" si="2"/>
        <v>0.3907427341227126</v>
      </c>
      <c r="J51" s="6"/>
      <c r="K51" s="6"/>
      <c r="L51" s="6"/>
      <c r="M51" s="6"/>
      <c r="N51" s="6"/>
      <c r="O51" s="6"/>
      <c r="P51" s="6"/>
      <c r="Q51" s="6"/>
    </row>
    <row r="52" spans="2:17" x14ac:dyDescent="0.2">
      <c r="B52" s="32" t="s">
        <v>61</v>
      </c>
      <c r="C52" s="36"/>
      <c r="D52" s="37">
        <f>D50*(1-D51)</f>
        <v>305.56346749226003</v>
      </c>
      <c r="E52" s="37">
        <f t="shared" ref="E52:H52" si="3">E50*(1-E51)</f>
        <v>211.3141025641026</v>
      </c>
      <c r="F52" s="37">
        <f t="shared" si="3"/>
        <v>157.81395348837208</v>
      </c>
      <c r="G52" s="37">
        <f t="shared" si="3"/>
        <v>431.55477031802121</v>
      </c>
      <c r="H52" s="37">
        <f t="shared" si="3"/>
        <v>633.01829924650167</v>
      </c>
      <c r="J52" s="6"/>
      <c r="K52" s="6"/>
      <c r="L52" s="6"/>
      <c r="M52" s="6"/>
      <c r="N52" s="6"/>
      <c r="O52" s="6"/>
      <c r="P52" s="6"/>
      <c r="Q52" s="6"/>
    </row>
    <row r="53" spans="2:17" x14ac:dyDescent="0.2">
      <c r="B53" s="32" t="s">
        <v>33</v>
      </c>
      <c r="C53" s="33"/>
      <c r="D53" s="34">
        <f>D21</f>
        <v>785</v>
      </c>
      <c r="E53" s="34">
        <f>E21</f>
        <v>1061</v>
      </c>
      <c r="F53" s="34">
        <f>F21</f>
        <v>1301</v>
      </c>
      <c r="G53" s="34">
        <f>G21</f>
        <v>1009</v>
      </c>
      <c r="H53" s="34">
        <f>H21</f>
        <v>917</v>
      </c>
      <c r="J53" s="6"/>
      <c r="K53" s="6"/>
      <c r="L53" s="6"/>
      <c r="M53" s="6"/>
      <c r="N53" s="6"/>
      <c r="O53" s="6"/>
      <c r="P53" s="6"/>
      <c r="Q53" s="6"/>
    </row>
    <row r="54" spans="2:17" x14ac:dyDescent="0.2">
      <c r="B54" s="32" t="s">
        <v>62</v>
      </c>
      <c r="C54" s="36"/>
      <c r="D54" s="37">
        <f>D35-C35</f>
        <v>969</v>
      </c>
      <c r="E54" s="37">
        <f t="shared" ref="E54:H54" si="4">E35-D35</f>
        <v>1261</v>
      </c>
      <c r="F54" s="37">
        <f t="shared" si="4"/>
        <v>1039</v>
      </c>
      <c r="G54" s="37">
        <f t="shared" si="4"/>
        <v>751</v>
      </c>
      <c r="H54" s="37">
        <f t="shared" si="4"/>
        <v>816</v>
      </c>
      <c r="J54" s="6"/>
      <c r="K54" s="6"/>
      <c r="L54" s="6"/>
      <c r="M54" s="6"/>
      <c r="N54" s="6"/>
      <c r="O54" s="6"/>
      <c r="P54" s="6"/>
      <c r="Q54" s="6"/>
    </row>
    <row r="55" spans="2:17" x14ac:dyDescent="0.2">
      <c r="B55" s="32" t="s">
        <v>63</v>
      </c>
      <c r="C55" s="36">
        <f>C34-C40-C43</f>
        <v>931</v>
      </c>
      <c r="D55" s="37">
        <f t="shared" ref="D55:H55" si="5">D34-D40-D43</f>
        <v>1060</v>
      </c>
      <c r="E55" s="37">
        <f t="shared" si="5"/>
        <v>1201</v>
      </c>
      <c r="F55" s="37">
        <f t="shared" si="5"/>
        <v>1406</v>
      </c>
      <c r="G55" s="37">
        <f t="shared" si="5"/>
        <v>1632</v>
      </c>
      <c r="H55" s="37">
        <f t="shared" si="5"/>
        <v>1876</v>
      </c>
      <c r="J55" s="6"/>
      <c r="K55" s="6"/>
      <c r="L55" s="6"/>
      <c r="M55" s="6"/>
      <c r="N55" s="6"/>
      <c r="O55" s="6"/>
      <c r="P55" s="6"/>
      <c r="Q55" s="6"/>
    </row>
    <row r="56" spans="2:17" x14ac:dyDescent="0.2">
      <c r="B56" s="32" t="s">
        <v>64</v>
      </c>
      <c r="C56" s="36"/>
      <c r="D56" s="37">
        <f>D55-C55</f>
        <v>129</v>
      </c>
      <c r="E56" s="37">
        <f t="shared" ref="E56:H56" si="6">E55-D55</f>
        <v>141</v>
      </c>
      <c r="F56" s="37">
        <f t="shared" si="6"/>
        <v>205</v>
      </c>
      <c r="G56" s="37">
        <f t="shared" si="6"/>
        <v>226</v>
      </c>
      <c r="H56" s="37">
        <f t="shared" si="6"/>
        <v>244</v>
      </c>
      <c r="J56" s="6"/>
      <c r="K56" s="6"/>
      <c r="L56" s="6"/>
      <c r="M56" s="6"/>
      <c r="N56" s="6"/>
      <c r="O56" s="6"/>
      <c r="P56" s="6"/>
      <c r="Q56" s="6"/>
    </row>
    <row r="57" spans="2:17" x14ac:dyDescent="0.2">
      <c r="B57" s="32" t="s">
        <v>65</v>
      </c>
      <c r="C57" s="38"/>
      <c r="D57" s="39">
        <f>D52+D53-D54-D56</f>
        <v>-7.436532507739912</v>
      </c>
      <c r="E57" s="39">
        <f t="shared" ref="E57:H57" si="7">E52+E53-E54-E56</f>
        <v>-129.68589743589746</v>
      </c>
      <c r="F57" s="39">
        <f t="shared" si="7"/>
        <v>214.81395348837214</v>
      </c>
      <c r="G57" s="39">
        <f t="shared" si="7"/>
        <v>463.55477031802116</v>
      </c>
      <c r="H57" s="39">
        <f t="shared" si="7"/>
        <v>490.01829924650156</v>
      </c>
    </row>
    <row r="58" spans="2:17" x14ac:dyDescent="0.2">
      <c r="C58" s="22"/>
      <c r="D58" s="22"/>
      <c r="E58" s="22"/>
      <c r="F58" s="22"/>
      <c r="G58" s="22"/>
      <c r="H58" s="22"/>
    </row>
    <row r="59" spans="2:17" x14ac:dyDescent="0.2">
      <c r="C59" s="22"/>
      <c r="D59" s="22"/>
      <c r="E59" s="22"/>
      <c r="F59" s="22"/>
      <c r="G59" s="22"/>
      <c r="H59" s="22"/>
    </row>
    <row r="60" spans="2:17" x14ac:dyDescent="0.2">
      <c r="C60" s="22"/>
      <c r="D60" s="22"/>
      <c r="E60" s="22"/>
      <c r="F60" s="22"/>
      <c r="G60" s="22"/>
      <c r="H60" s="22"/>
    </row>
    <row r="61" spans="2:17" x14ac:dyDescent="0.2">
      <c r="C61" s="22"/>
      <c r="D61" s="22"/>
      <c r="E61" s="22"/>
      <c r="F61" s="22"/>
      <c r="G61" s="22"/>
      <c r="H61" s="22"/>
    </row>
    <row r="62" spans="2:17" x14ac:dyDescent="0.2">
      <c r="C62" s="22"/>
      <c r="D62" s="22"/>
      <c r="E62" s="22"/>
      <c r="F62" s="22"/>
      <c r="G62" s="22"/>
      <c r="H62" s="22"/>
    </row>
    <row r="63" spans="2:17" x14ac:dyDescent="0.2">
      <c r="C63" s="22"/>
      <c r="D63" s="22"/>
      <c r="E63" s="22"/>
      <c r="F63" s="22"/>
      <c r="G63" s="22"/>
      <c r="H63" s="22"/>
    </row>
  </sheetData>
  <mergeCells count="15">
    <mergeCell ref="B29:H29"/>
    <mergeCell ref="B10:H10"/>
    <mergeCell ref="B11:H11"/>
    <mergeCell ref="B14:H14"/>
    <mergeCell ref="B15:H15"/>
    <mergeCell ref="D16:H16"/>
    <mergeCell ref="K19:Q20"/>
    <mergeCell ref="B3:H3"/>
    <mergeCell ref="B4:H4"/>
    <mergeCell ref="B5:H5"/>
    <mergeCell ref="B6:H6"/>
    <mergeCell ref="K6:Q9"/>
    <mergeCell ref="B7:H7"/>
    <mergeCell ref="B8:H8"/>
    <mergeCell ref="B9:H9"/>
  </mergeCells>
  <pageMargins left="0.51" right="0.51" top="0.75" bottom="0.75" header="0.5" footer="0.5"/>
  <pageSetup scale="96"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9.15 Ans.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Karaca, Ilker [FIN]</dc:creator>
  <cp:lastModifiedBy>Karaca, Ilker [FIN]</cp:lastModifiedBy>
  <dcterms:created xsi:type="dcterms:W3CDTF">2019-11-18T04:34:48Z</dcterms:created>
  <dcterms:modified xsi:type="dcterms:W3CDTF">2019-11-24T03:27:39Z</dcterms:modified>
</cp:coreProperties>
</file>